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20" yWindow="-100" windowWidth="25240" windowHeight="19440" tabRatio="500"/>
  </bookViews>
  <sheets>
    <sheet name="summary" sheetId="2" r:id="rId1"/>
  </sheets>
  <definedNames>
    <definedName name="_xlnm.Print_Area" localSheetId="0">summary!$A$33:$K$68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2" i="2"/>
  <c r="H43"/>
  <c r="C43"/>
  <c r="C34"/>
  <c r="K52"/>
  <c r="L52"/>
  <c r="M52"/>
  <c r="N52"/>
  <c r="O52"/>
  <c r="K53"/>
  <c r="L53"/>
  <c r="M53"/>
  <c r="N53"/>
  <c r="O53"/>
  <c r="K54"/>
  <c r="L54"/>
  <c r="M54"/>
  <c r="N54"/>
  <c r="O54"/>
  <c r="K55"/>
  <c r="L55"/>
  <c r="M55"/>
  <c r="N55"/>
  <c r="O55"/>
  <c r="K56"/>
  <c r="L56"/>
  <c r="M56"/>
  <c r="N56"/>
  <c r="O56"/>
  <c r="K57"/>
  <c r="L57"/>
  <c r="M57"/>
  <c r="N57"/>
  <c r="O57"/>
  <c r="J57"/>
  <c r="J56"/>
  <c r="J55"/>
  <c r="J54"/>
  <c r="J53"/>
  <c r="J52"/>
  <c r="D52"/>
  <c r="E52"/>
  <c r="F52"/>
  <c r="H52"/>
  <c r="D53"/>
  <c r="E53"/>
  <c r="F53"/>
  <c r="H53"/>
  <c r="D54"/>
  <c r="E54"/>
  <c r="F54"/>
  <c r="G54"/>
  <c r="H54"/>
  <c r="D55"/>
  <c r="E55"/>
  <c r="F55"/>
  <c r="G55"/>
  <c r="H55"/>
  <c r="D56"/>
  <c r="E56"/>
  <c r="F56"/>
  <c r="G56"/>
  <c r="H56"/>
  <c r="D57"/>
  <c r="E57"/>
  <c r="F57"/>
  <c r="G57"/>
  <c r="H57"/>
  <c r="C57"/>
  <c r="C56"/>
  <c r="C55"/>
  <c r="C54"/>
  <c r="C53"/>
  <c r="D43"/>
  <c r="E43"/>
  <c r="F43"/>
  <c r="G43"/>
  <c r="D44"/>
  <c r="E44"/>
  <c r="F44"/>
  <c r="G44"/>
  <c r="H44"/>
  <c r="D45"/>
  <c r="E45"/>
  <c r="F45"/>
  <c r="G45"/>
  <c r="H45"/>
  <c r="D46"/>
  <c r="E46"/>
  <c r="F46"/>
  <c r="G46"/>
  <c r="H46"/>
  <c r="D47"/>
  <c r="E47"/>
  <c r="F47"/>
  <c r="G47"/>
  <c r="H47"/>
  <c r="D48"/>
  <c r="E48"/>
  <c r="F48"/>
  <c r="G48"/>
  <c r="H48"/>
  <c r="C44"/>
  <c r="C45"/>
  <c r="C46"/>
  <c r="C47"/>
  <c r="C48"/>
  <c r="C49"/>
  <c r="K43"/>
  <c r="D62"/>
  <c r="K44"/>
  <c r="D63"/>
  <c r="K45"/>
  <c r="D64"/>
  <c r="K46"/>
  <c r="D65"/>
  <c r="K47"/>
  <c r="D66"/>
  <c r="K48"/>
  <c r="D67"/>
  <c r="D68"/>
  <c r="L43"/>
  <c r="E62"/>
  <c r="L44"/>
  <c r="E63"/>
  <c r="L45"/>
  <c r="E64"/>
  <c r="L46"/>
  <c r="E65"/>
  <c r="L47"/>
  <c r="E66"/>
  <c r="L48"/>
  <c r="E67"/>
  <c r="E68"/>
  <c r="M43"/>
  <c r="F62"/>
  <c r="M44"/>
  <c r="F63"/>
  <c r="M45"/>
  <c r="F64"/>
  <c r="M46"/>
  <c r="F65"/>
  <c r="M47"/>
  <c r="F66"/>
  <c r="M48"/>
  <c r="F67"/>
  <c r="F68"/>
  <c r="N43"/>
  <c r="G62"/>
  <c r="N44"/>
  <c r="G63"/>
  <c r="N45"/>
  <c r="G64"/>
  <c r="N46"/>
  <c r="G65"/>
  <c r="N47"/>
  <c r="G66"/>
  <c r="N48"/>
  <c r="G67"/>
  <c r="G68"/>
  <c r="O43"/>
  <c r="H62"/>
  <c r="O44"/>
  <c r="H63"/>
  <c r="O45"/>
  <c r="H64"/>
  <c r="O46"/>
  <c r="H65"/>
  <c r="O47"/>
  <c r="H66"/>
  <c r="O48"/>
  <c r="H67"/>
  <c r="H68"/>
  <c r="J43"/>
  <c r="C62"/>
  <c r="J44"/>
  <c r="C63"/>
  <c r="J45"/>
  <c r="C64"/>
  <c r="J46"/>
  <c r="C65"/>
  <c r="J47"/>
  <c r="C66"/>
  <c r="J48"/>
  <c r="C67"/>
  <c r="C68"/>
  <c r="K58"/>
  <c r="L58"/>
  <c r="M58"/>
  <c r="N58"/>
  <c r="O58"/>
  <c r="J58"/>
  <c r="D58"/>
  <c r="E58"/>
  <c r="F58"/>
  <c r="G58"/>
  <c r="H58"/>
  <c r="C58"/>
  <c r="K49"/>
  <c r="L49"/>
  <c r="M49"/>
  <c r="N49"/>
  <c r="O49"/>
  <c r="J49"/>
  <c r="D49"/>
  <c r="E49"/>
  <c r="F49"/>
  <c r="G49"/>
  <c r="H49"/>
  <c r="O34"/>
  <c r="O35"/>
  <c r="O36"/>
  <c r="O37"/>
  <c r="O38"/>
  <c r="O39"/>
  <c r="O40"/>
  <c r="N34"/>
  <c r="N35"/>
  <c r="N36"/>
  <c r="N37"/>
  <c r="N38"/>
  <c r="N39"/>
  <c r="N40"/>
  <c r="M34"/>
  <c r="M35"/>
  <c r="M36"/>
  <c r="M37"/>
  <c r="M38"/>
  <c r="M39"/>
  <c r="M40"/>
  <c r="L34"/>
  <c r="L35"/>
  <c r="L36"/>
  <c r="L37"/>
  <c r="L38"/>
  <c r="L39"/>
  <c r="L40"/>
  <c r="K34"/>
  <c r="K35"/>
  <c r="K36"/>
  <c r="K37"/>
  <c r="K38"/>
  <c r="K39"/>
  <c r="K40"/>
  <c r="J34"/>
  <c r="J35"/>
  <c r="J36"/>
  <c r="J37"/>
  <c r="J38"/>
  <c r="J39"/>
  <c r="J40"/>
  <c r="H34"/>
  <c r="H35"/>
  <c r="H36"/>
  <c r="H37"/>
  <c r="H38"/>
  <c r="H39"/>
  <c r="H40"/>
  <c r="G36"/>
  <c r="G37"/>
  <c r="G38"/>
  <c r="G39"/>
  <c r="G40"/>
  <c r="F34"/>
  <c r="F35"/>
  <c r="F36"/>
  <c r="F37"/>
  <c r="F38"/>
  <c r="F39"/>
  <c r="F40"/>
  <c r="E34"/>
  <c r="E35"/>
  <c r="E36"/>
  <c r="E37"/>
  <c r="E38"/>
  <c r="E39"/>
  <c r="E40"/>
  <c r="D34"/>
  <c r="D35"/>
  <c r="D36"/>
  <c r="D37"/>
  <c r="D38"/>
  <c r="D39"/>
  <c r="D40"/>
  <c r="C35"/>
  <c r="C36"/>
  <c r="C37"/>
  <c r="C38"/>
  <c r="C39"/>
  <c r="C40"/>
</calcChain>
</file>

<file path=xl/sharedStrings.xml><?xml version="1.0" encoding="utf-8"?>
<sst xmlns="http://schemas.openxmlformats.org/spreadsheetml/2006/main" count="295" uniqueCount="52">
  <si>
    <t>B</t>
    <phoneticPr fontId="2"/>
  </si>
  <si>
    <t>A</t>
    <phoneticPr fontId="2"/>
  </si>
  <si>
    <t>A</t>
    <phoneticPr fontId="2"/>
  </si>
  <si>
    <t>A</t>
    <phoneticPr fontId="2"/>
  </si>
  <si>
    <t>B</t>
    <phoneticPr fontId="2"/>
  </si>
  <si>
    <t>Japio-je-1</t>
    <phoneticPr fontId="2"/>
  </si>
  <si>
    <t>BBN-ze-1</t>
    <phoneticPr fontId="2"/>
  </si>
  <si>
    <t>EIWA-je-1</t>
    <phoneticPr fontId="2"/>
  </si>
  <si>
    <t>RWSYS-ze-1</t>
    <phoneticPr fontId="2"/>
  </si>
  <si>
    <t>NTITI-je-1</t>
    <phoneticPr fontId="2"/>
  </si>
  <si>
    <t>SRI-ze-1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</si>
  <si>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</si>
  <si>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</si>
  <si>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</si>
  <si>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</si>
  <si>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S</t>
    <phoneticPr fontId="2"/>
  </si>
  <si>
    <t>F</t>
    <phoneticPr fontId="2"/>
  </si>
  <si>
    <t>S</t>
  </si>
  <si>
    <t>S</t>
    <phoneticPr fontId="2"/>
  </si>
  <si>
    <t>A</t>
  </si>
  <si>
    <t>A</t>
    <phoneticPr fontId="2"/>
  </si>
  <si>
    <t>B</t>
  </si>
  <si>
    <t>B</t>
    <phoneticPr fontId="2"/>
  </si>
  <si>
    <t>C</t>
  </si>
  <si>
    <t>C</t>
    <phoneticPr fontId="2"/>
  </si>
  <si>
    <t>D</t>
    <phoneticPr fontId="2"/>
  </si>
  <si>
    <t>F</t>
    <phoneticPr fontId="2"/>
  </si>
  <si>
    <t>A　or　S</t>
  </si>
  <si>
    <t>B</t>
    <phoneticPr fontId="2"/>
  </si>
  <si>
    <t>Evaluator-1</t>
    <phoneticPr fontId="2"/>
  </si>
  <si>
    <t>Evaluator-2</t>
    <phoneticPr fontId="2"/>
  </si>
  <si>
    <t>total</t>
    <phoneticPr fontId="2"/>
  </si>
  <si>
    <t>A</t>
    <phoneticPr fontId="2"/>
  </si>
  <si>
    <t>A</t>
    <phoneticPr fontId="2"/>
  </si>
  <si>
    <t>A</t>
    <phoneticPr fontId="2"/>
  </si>
  <si>
    <t>B</t>
    <phoneticPr fontId="2"/>
  </si>
  <si>
    <t>B</t>
    <phoneticPr fontId="2"/>
  </si>
  <si>
    <t>B</t>
    <phoneticPr fontId="2"/>
  </si>
  <si>
    <t>A</t>
    <phoneticPr fontId="2"/>
  </si>
  <si>
    <t>Japio-je-1</t>
  </si>
  <si>
    <t>BBN-ze-1</t>
  </si>
  <si>
    <t>EIWA-je-1</t>
  </si>
  <si>
    <t>RWSYS-ze-1</t>
  </si>
  <si>
    <t>NTITI-je-1</t>
  </si>
  <si>
    <t>SRI-ze-1</t>
  </si>
  <si>
    <t>Total for each evaluator</t>
    <phoneticPr fontId="2"/>
  </si>
  <si>
    <t>Document No</t>
    <phoneticPr fontId="2"/>
  </si>
  <si>
    <t>Total for documents evaluated by one evaluator</t>
    <phoneticPr fontId="2"/>
  </si>
  <si>
    <t>Total for documents evaluated by two evaluators</t>
    <phoneticPr fontId="2"/>
  </si>
  <si>
    <t>Average total for Evaluators 1 and 2. (For the documents evaluated by the two evaluators, we divided the number of documents in half.)</t>
    <phoneticPr fontId="2"/>
  </si>
  <si>
    <t xml:space="preserve">However, some of the names are also used in acceptability, so in order to it make more understandable, we changed these names to VI, V, IV, III, II, and I. </t>
  </si>
  <si>
    <t xml:space="preserve">In this file, S, A, B, C, D, and F are used for evaluation grades. 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</si>
</sst>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1"/>
      <color indexed="8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/>
    <xf numFmtId="0" fontId="0" fillId="0" borderId="1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71"/>
  <sheetViews>
    <sheetView tabSelected="1" topLeftCell="A60" workbookViewId="0">
      <selection activeCell="A70" sqref="A70"/>
    </sheetView>
  </sheetViews>
  <sheetFormatPr baseColWidth="12" defaultRowHeight="17"/>
  <cols>
    <col min="1" max="1" width="11" customWidth="1"/>
    <col min="2" max="2" width="6.83203125" style="12" customWidth="1"/>
    <col min="3" max="8" width="11.5" customWidth="1"/>
    <col min="9" max="9" width="5.1640625" customWidth="1"/>
    <col min="10" max="15" width="11.5" customWidth="1"/>
  </cols>
  <sheetData>
    <row r="1" spans="1:15">
      <c r="C1" t="s">
        <v>29</v>
      </c>
      <c r="J1" t="s">
        <v>30</v>
      </c>
    </row>
    <row r="2" spans="1:15">
      <c r="A2" s="23" t="s">
        <v>46</v>
      </c>
      <c r="B2" s="11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s="1" customFormat="1">
      <c r="A3" s="4">
        <v>1</v>
      </c>
      <c r="B3" s="11"/>
      <c r="C3" s="5" t="s">
        <v>11</v>
      </c>
      <c r="D3" s="5" t="s">
        <v>11</v>
      </c>
      <c r="E3" s="5" t="s">
        <v>12</v>
      </c>
      <c r="F3" s="5" t="s">
        <v>1</v>
      </c>
      <c r="G3" s="5" t="s">
        <v>13</v>
      </c>
      <c r="H3" s="5" t="s">
        <v>14</v>
      </c>
      <c r="I3" s="2"/>
      <c r="J3" s="20"/>
      <c r="K3" s="21"/>
      <c r="L3" s="21"/>
      <c r="M3" s="12"/>
      <c r="N3" s="12"/>
      <c r="O3" s="22"/>
    </row>
    <row r="4" spans="1:15" s="1" customFormat="1">
      <c r="A4" s="4">
        <v>2</v>
      </c>
      <c r="B4" s="11"/>
      <c r="C4" s="5" t="s">
        <v>15</v>
      </c>
      <c r="D4" s="5" t="s">
        <v>15</v>
      </c>
      <c r="E4" s="5" t="s">
        <v>11</v>
      </c>
      <c r="F4" s="5" t="s">
        <v>11</v>
      </c>
      <c r="G4" s="5" t="s">
        <v>12</v>
      </c>
      <c r="H4" s="5" t="s">
        <v>12</v>
      </c>
      <c r="I4" s="2"/>
      <c r="J4" s="20"/>
      <c r="K4" s="21"/>
      <c r="L4" s="21"/>
      <c r="M4" s="12"/>
      <c r="N4" s="12"/>
      <c r="O4" s="22"/>
    </row>
    <row r="5" spans="1:15" s="1" customFormat="1">
      <c r="A5" s="4">
        <v>3</v>
      </c>
      <c r="B5" s="11"/>
      <c r="C5" s="5" t="s">
        <v>11</v>
      </c>
      <c r="D5" s="5" t="s">
        <v>11</v>
      </c>
      <c r="E5" s="5" t="s">
        <v>11</v>
      </c>
      <c r="F5" s="5" t="s">
        <v>37</v>
      </c>
      <c r="G5" s="5" t="s">
        <v>13</v>
      </c>
      <c r="H5" s="5" t="s">
        <v>23</v>
      </c>
      <c r="I5" s="2"/>
      <c r="J5" s="20"/>
      <c r="K5" s="21"/>
      <c r="L5" s="21"/>
      <c r="M5" s="12"/>
      <c r="N5" s="12"/>
      <c r="O5" s="22"/>
    </row>
    <row r="6" spans="1:15" s="1" customFormat="1">
      <c r="A6" s="10">
        <v>4</v>
      </c>
      <c r="B6" s="11"/>
      <c r="C6" s="5" t="s">
        <v>11</v>
      </c>
      <c r="D6" s="5" t="s">
        <v>15</v>
      </c>
      <c r="E6" s="5" t="s">
        <v>12</v>
      </c>
      <c r="F6" s="5" t="s">
        <v>11</v>
      </c>
      <c r="G6" s="5" t="s">
        <v>11</v>
      </c>
      <c r="H6" s="5" t="s">
        <v>12</v>
      </c>
      <c r="I6" s="2"/>
      <c r="J6" s="5" t="s">
        <v>15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0</v>
      </c>
    </row>
    <row r="7" spans="1:15" s="1" customFormat="1">
      <c r="A7" s="10">
        <v>5</v>
      </c>
      <c r="B7" s="11"/>
      <c r="C7" s="5" t="s">
        <v>15</v>
      </c>
      <c r="D7" s="5" t="s">
        <v>15</v>
      </c>
      <c r="E7" s="5" t="s">
        <v>12</v>
      </c>
      <c r="F7" s="5" t="s">
        <v>0</v>
      </c>
      <c r="G7" s="5" t="s">
        <v>15</v>
      </c>
      <c r="H7" s="5" t="s">
        <v>13</v>
      </c>
      <c r="I7" s="2"/>
      <c r="J7" s="5" t="s">
        <v>1</v>
      </c>
      <c r="K7" s="5" t="s">
        <v>15</v>
      </c>
      <c r="L7" s="5" t="s">
        <v>1</v>
      </c>
      <c r="M7" s="5" t="s">
        <v>15</v>
      </c>
      <c r="N7" s="5" t="s">
        <v>15</v>
      </c>
      <c r="O7" s="5" t="s">
        <v>13</v>
      </c>
    </row>
    <row r="8" spans="1:15" s="1" customFormat="1">
      <c r="A8" s="4">
        <v>6</v>
      </c>
      <c r="B8" s="11"/>
      <c r="C8" s="5" t="s">
        <v>15</v>
      </c>
      <c r="D8" s="5" t="s">
        <v>15</v>
      </c>
      <c r="E8" s="5" t="s">
        <v>12</v>
      </c>
      <c r="F8" s="5" t="s">
        <v>11</v>
      </c>
      <c r="G8" s="5" t="s">
        <v>15</v>
      </c>
      <c r="H8" s="5" t="s">
        <v>13</v>
      </c>
      <c r="I8" s="2"/>
      <c r="J8" s="20"/>
      <c r="K8" s="21"/>
      <c r="L8" s="21"/>
      <c r="M8" s="12"/>
      <c r="N8" s="12"/>
      <c r="O8" s="22"/>
    </row>
    <row r="9" spans="1:15" s="1" customFormat="1">
      <c r="A9" s="4">
        <v>7</v>
      </c>
      <c r="B9" s="11"/>
      <c r="C9" s="5" t="s">
        <v>15</v>
      </c>
      <c r="D9" s="5" t="s">
        <v>11</v>
      </c>
      <c r="E9" s="5" t="s">
        <v>12</v>
      </c>
      <c r="F9" s="5" t="s">
        <v>0</v>
      </c>
      <c r="G9" s="5" t="s">
        <v>12</v>
      </c>
      <c r="H9" s="5" t="s">
        <v>12</v>
      </c>
      <c r="I9" s="2"/>
      <c r="J9" s="20"/>
      <c r="K9" s="21"/>
      <c r="L9" s="21"/>
      <c r="M9" s="12"/>
      <c r="N9" s="12"/>
      <c r="O9" s="22"/>
    </row>
    <row r="10" spans="1:15" s="1" customFormat="1">
      <c r="A10" s="10">
        <v>8</v>
      </c>
      <c r="B10" s="11"/>
      <c r="C10" s="5" t="s">
        <v>15</v>
      </c>
      <c r="D10" s="5" t="s">
        <v>15</v>
      </c>
      <c r="E10" s="5" t="s">
        <v>12</v>
      </c>
      <c r="F10" s="5" t="s">
        <v>35</v>
      </c>
      <c r="G10" s="5" t="s">
        <v>11</v>
      </c>
      <c r="H10" s="5" t="s">
        <v>13</v>
      </c>
      <c r="I10" s="2"/>
      <c r="J10" s="5" t="s">
        <v>1</v>
      </c>
      <c r="K10" s="5" t="s">
        <v>1</v>
      </c>
      <c r="L10" s="5" t="s">
        <v>1</v>
      </c>
      <c r="M10" s="5" t="s">
        <v>0</v>
      </c>
      <c r="N10" s="5" t="s">
        <v>1</v>
      </c>
      <c r="O10" s="5" t="s">
        <v>13</v>
      </c>
    </row>
    <row r="11" spans="1:15" s="1" customFormat="1">
      <c r="A11" s="4">
        <v>9</v>
      </c>
      <c r="B11" s="11"/>
      <c r="C11" s="5" t="s">
        <v>15</v>
      </c>
      <c r="D11" s="5" t="s">
        <v>11</v>
      </c>
      <c r="E11" s="5" t="s">
        <v>19</v>
      </c>
      <c r="F11" s="5" t="s">
        <v>36</v>
      </c>
      <c r="G11" s="5" t="s">
        <v>15</v>
      </c>
      <c r="H11" s="5" t="s">
        <v>13</v>
      </c>
      <c r="I11" s="2"/>
      <c r="J11" s="20"/>
      <c r="K11" s="21"/>
      <c r="L11" s="21"/>
      <c r="M11" s="12"/>
      <c r="N11" s="12"/>
      <c r="O11" s="22"/>
    </row>
    <row r="12" spans="1:15" s="1" customFormat="1">
      <c r="A12" s="10">
        <v>10</v>
      </c>
      <c r="B12" s="11"/>
      <c r="C12" s="5" t="s">
        <v>17</v>
      </c>
      <c r="D12" s="5" t="s">
        <v>19</v>
      </c>
      <c r="E12" s="5" t="s">
        <v>11</v>
      </c>
      <c r="F12" s="5" t="s">
        <v>36</v>
      </c>
      <c r="G12" s="5" t="s">
        <v>15</v>
      </c>
      <c r="H12" s="5" t="s">
        <v>21</v>
      </c>
      <c r="I12" s="2"/>
      <c r="J12" s="5" t="s">
        <v>15</v>
      </c>
      <c r="K12" s="5" t="s">
        <v>1</v>
      </c>
      <c r="L12" s="5" t="s">
        <v>15</v>
      </c>
      <c r="M12" s="5" t="s">
        <v>1</v>
      </c>
      <c r="N12" s="5" t="s">
        <v>0</v>
      </c>
      <c r="O12" s="5" t="s">
        <v>1</v>
      </c>
    </row>
    <row r="13" spans="1:15" s="1" customFormat="1">
      <c r="A13" s="4">
        <v>11</v>
      </c>
      <c r="B13" s="11"/>
      <c r="C13" s="5" t="s">
        <v>15</v>
      </c>
      <c r="D13" s="5" t="s">
        <v>11</v>
      </c>
      <c r="E13" s="5" t="s">
        <v>11</v>
      </c>
      <c r="F13" s="5" t="s">
        <v>35</v>
      </c>
      <c r="G13" s="5" t="s">
        <v>11</v>
      </c>
      <c r="H13" s="5" t="s">
        <v>13</v>
      </c>
      <c r="I13" s="2"/>
      <c r="J13" s="20"/>
      <c r="K13" s="21"/>
      <c r="L13" s="21"/>
      <c r="M13" s="12"/>
      <c r="N13" s="12"/>
      <c r="O13" s="22"/>
    </row>
    <row r="14" spans="1:15" s="1" customFormat="1">
      <c r="A14" s="4">
        <v>12</v>
      </c>
      <c r="B14" s="11"/>
      <c r="C14" s="5" t="s">
        <v>15</v>
      </c>
      <c r="D14" s="5" t="s">
        <v>15</v>
      </c>
      <c r="E14" s="5" t="s">
        <v>11</v>
      </c>
      <c r="F14" s="5" t="s">
        <v>11</v>
      </c>
      <c r="G14" s="5" t="s">
        <v>15</v>
      </c>
      <c r="H14" s="5" t="s">
        <v>23</v>
      </c>
      <c r="I14" s="2"/>
      <c r="J14" s="20"/>
      <c r="K14" s="21"/>
      <c r="L14" s="21"/>
      <c r="M14" s="12"/>
      <c r="N14" s="12"/>
      <c r="O14" s="22"/>
    </row>
    <row r="15" spans="1:15" s="1" customFormat="1">
      <c r="A15" s="10">
        <v>13</v>
      </c>
      <c r="B15" s="11"/>
      <c r="C15" s="5" t="s">
        <v>15</v>
      </c>
      <c r="D15" s="5" t="s">
        <v>11</v>
      </c>
      <c r="E15" s="5" t="s">
        <v>11</v>
      </c>
      <c r="F15" s="5" t="s">
        <v>36</v>
      </c>
      <c r="G15" s="5" t="s">
        <v>11</v>
      </c>
      <c r="H15" s="5" t="s">
        <v>13</v>
      </c>
      <c r="I15" s="2"/>
      <c r="J15" s="5" t="s">
        <v>15</v>
      </c>
      <c r="K15" s="5" t="s">
        <v>15</v>
      </c>
      <c r="L15" s="5" t="s">
        <v>1</v>
      </c>
      <c r="M15" s="5" t="s">
        <v>0</v>
      </c>
      <c r="N15" s="5" t="s">
        <v>1</v>
      </c>
      <c r="O15" s="5" t="s">
        <v>0</v>
      </c>
    </row>
    <row r="16" spans="1:15" s="1" customFormat="1">
      <c r="A16" s="10">
        <v>14</v>
      </c>
      <c r="B16" s="11"/>
      <c r="C16" s="5" t="s">
        <v>15</v>
      </c>
      <c r="D16" s="5" t="s">
        <v>11</v>
      </c>
      <c r="E16" s="5" t="s">
        <v>15</v>
      </c>
      <c r="F16" s="5" t="s">
        <v>11</v>
      </c>
      <c r="G16" s="5" t="s">
        <v>11</v>
      </c>
      <c r="H16" s="5" t="s">
        <v>13</v>
      </c>
      <c r="I16" s="2"/>
      <c r="J16" s="5" t="s">
        <v>15</v>
      </c>
      <c r="K16" s="5" t="s">
        <v>1</v>
      </c>
      <c r="L16" s="5" t="s">
        <v>15</v>
      </c>
      <c r="M16" s="5" t="s">
        <v>1</v>
      </c>
      <c r="N16" s="5" t="s">
        <v>1</v>
      </c>
      <c r="O16" s="6" t="s">
        <v>0</v>
      </c>
    </row>
    <row r="17" spans="1:15" s="1" customFormat="1">
      <c r="A17" s="4">
        <v>15</v>
      </c>
      <c r="B17" s="11"/>
      <c r="C17" s="5" t="s">
        <v>15</v>
      </c>
      <c r="D17" s="5" t="s">
        <v>11</v>
      </c>
      <c r="E17" s="5" t="s">
        <v>15</v>
      </c>
      <c r="F17" s="5" t="s">
        <v>35</v>
      </c>
      <c r="G17" s="5" t="s">
        <v>11</v>
      </c>
      <c r="H17" s="5" t="s">
        <v>16</v>
      </c>
      <c r="I17" s="2"/>
      <c r="J17" s="20"/>
      <c r="K17" s="21"/>
      <c r="L17" s="21"/>
      <c r="M17" s="12"/>
      <c r="N17" s="12"/>
      <c r="O17" s="22"/>
    </row>
    <row r="18" spans="1:15" s="1" customFormat="1">
      <c r="A18" s="10">
        <v>16</v>
      </c>
      <c r="B18" s="11"/>
      <c r="C18" s="5" t="s">
        <v>32</v>
      </c>
      <c r="D18" s="5" t="s">
        <v>11</v>
      </c>
      <c r="E18" s="5" t="s">
        <v>19</v>
      </c>
      <c r="F18" s="5" t="s">
        <v>0</v>
      </c>
      <c r="G18" s="5" t="s">
        <v>19</v>
      </c>
      <c r="H18" s="5" t="s">
        <v>13</v>
      </c>
      <c r="I18" s="2"/>
      <c r="J18" s="5" t="s">
        <v>19</v>
      </c>
      <c r="K18" s="5" t="s">
        <v>0</v>
      </c>
      <c r="L18" s="5" t="s">
        <v>19</v>
      </c>
      <c r="M18" s="5" t="s">
        <v>21</v>
      </c>
      <c r="N18" s="5" t="s">
        <v>1</v>
      </c>
      <c r="O18" s="5" t="s">
        <v>13</v>
      </c>
    </row>
    <row r="19" spans="1:15" s="1" customFormat="1">
      <c r="A19" s="10">
        <v>17</v>
      </c>
      <c r="B19" s="11"/>
      <c r="C19" s="5" t="s">
        <v>17</v>
      </c>
      <c r="D19" s="5" t="s">
        <v>19</v>
      </c>
      <c r="E19" s="5" t="s">
        <v>12</v>
      </c>
      <c r="F19" s="5" t="s">
        <v>23</v>
      </c>
      <c r="G19" s="5" t="s">
        <v>23</v>
      </c>
      <c r="H19" s="5" t="s">
        <v>14</v>
      </c>
      <c r="I19" s="2"/>
      <c r="J19" s="7" t="s">
        <v>15</v>
      </c>
      <c r="K19" s="7" t="s">
        <v>1</v>
      </c>
      <c r="L19" s="7" t="s">
        <v>15</v>
      </c>
      <c r="M19" s="7" t="s">
        <v>0</v>
      </c>
      <c r="N19" s="7" t="s">
        <v>1</v>
      </c>
      <c r="O19" s="7" t="s">
        <v>13</v>
      </c>
    </row>
    <row r="20" spans="1:15" s="1" customFormat="1">
      <c r="A20" s="10">
        <v>18</v>
      </c>
      <c r="B20" s="11"/>
      <c r="C20" s="5" t="s">
        <v>11</v>
      </c>
      <c r="D20" s="5" t="s">
        <v>11</v>
      </c>
      <c r="E20" s="5" t="s">
        <v>19</v>
      </c>
      <c r="F20" s="5" t="s">
        <v>0</v>
      </c>
      <c r="G20" s="5" t="s">
        <v>13</v>
      </c>
      <c r="H20" s="5" t="s">
        <v>23</v>
      </c>
      <c r="I20" s="2"/>
      <c r="J20" s="5" t="s">
        <v>15</v>
      </c>
      <c r="K20" s="5" t="s">
        <v>1</v>
      </c>
      <c r="L20" s="5" t="s">
        <v>1</v>
      </c>
      <c r="M20" s="5" t="s">
        <v>0</v>
      </c>
      <c r="N20" s="5" t="s">
        <v>0</v>
      </c>
      <c r="O20" s="5" t="s">
        <v>0</v>
      </c>
    </row>
    <row r="21" spans="1:15" s="1" customFormat="1">
      <c r="A21" s="10">
        <v>19</v>
      </c>
      <c r="B21" s="11"/>
      <c r="C21" s="5" t="s">
        <v>17</v>
      </c>
      <c r="D21" s="5" t="s">
        <v>17</v>
      </c>
      <c r="E21" s="5" t="s">
        <v>19</v>
      </c>
      <c r="F21" s="5" t="s">
        <v>34</v>
      </c>
      <c r="G21" s="5" t="s">
        <v>27</v>
      </c>
      <c r="H21" s="5" t="s">
        <v>21</v>
      </c>
      <c r="I21" s="2"/>
      <c r="J21" s="5" t="s">
        <v>15</v>
      </c>
      <c r="K21" s="5" t="s">
        <v>1</v>
      </c>
      <c r="L21" s="5" t="s">
        <v>15</v>
      </c>
      <c r="M21" s="5" t="s">
        <v>1</v>
      </c>
      <c r="N21" s="5" t="s">
        <v>0</v>
      </c>
      <c r="O21" s="5" t="s">
        <v>1</v>
      </c>
    </row>
    <row r="22" spans="1:15" s="1" customFormat="1">
      <c r="A22" s="10">
        <v>20</v>
      </c>
      <c r="B22" s="11"/>
      <c r="C22" s="5" t="s">
        <v>17</v>
      </c>
      <c r="D22" s="5" t="s">
        <v>38</v>
      </c>
      <c r="E22" s="5" t="s">
        <v>17</v>
      </c>
      <c r="F22" s="5" t="s">
        <v>33</v>
      </c>
      <c r="G22" s="5" t="s">
        <v>17</v>
      </c>
      <c r="H22" s="5" t="s">
        <v>21</v>
      </c>
      <c r="I22" s="2"/>
      <c r="J22" s="5" t="s">
        <v>15</v>
      </c>
      <c r="K22" s="5" t="s">
        <v>1</v>
      </c>
      <c r="L22" s="5" t="s">
        <v>15</v>
      </c>
      <c r="M22" s="5" t="s">
        <v>0</v>
      </c>
      <c r="N22" s="5" t="s">
        <v>1</v>
      </c>
      <c r="O22" s="8" t="s">
        <v>28</v>
      </c>
    </row>
    <row r="23" spans="1:15">
      <c r="A23" s="4">
        <v>21</v>
      </c>
      <c r="B23" s="11"/>
      <c r="C23" s="14"/>
      <c r="D23" s="15"/>
      <c r="E23" s="15"/>
      <c r="F23" s="15"/>
      <c r="G23" s="15"/>
      <c r="H23" s="16"/>
      <c r="J23" s="5" t="s">
        <v>15</v>
      </c>
      <c r="K23" s="5" t="s">
        <v>1</v>
      </c>
      <c r="L23" s="5" t="s">
        <v>1</v>
      </c>
      <c r="M23" s="5" t="s">
        <v>0</v>
      </c>
      <c r="N23" s="5" t="s">
        <v>0</v>
      </c>
      <c r="O23" s="5" t="s">
        <v>0</v>
      </c>
    </row>
    <row r="24" spans="1:15">
      <c r="A24" s="4">
        <v>22</v>
      </c>
      <c r="B24" s="11"/>
      <c r="C24" s="14"/>
      <c r="D24" s="15"/>
      <c r="E24" s="15"/>
      <c r="F24" s="15"/>
      <c r="G24" s="15"/>
      <c r="H24" s="16"/>
      <c r="J24" s="5" t="s">
        <v>15</v>
      </c>
      <c r="K24" s="5" t="s">
        <v>1</v>
      </c>
      <c r="L24" s="5" t="s">
        <v>15</v>
      </c>
      <c r="M24" s="5" t="s">
        <v>0</v>
      </c>
      <c r="N24" s="5" t="s">
        <v>1</v>
      </c>
      <c r="O24" s="5" t="s">
        <v>1</v>
      </c>
    </row>
    <row r="25" spans="1:15">
      <c r="A25" s="4">
        <v>23</v>
      </c>
      <c r="B25" s="11"/>
      <c r="C25" s="14"/>
      <c r="D25" s="15"/>
      <c r="E25" s="15"/>
      <c r="F25" s="15"/>
      <c r="G25" s="15"/>
      <c r="H25" s="16"/>
      <c r="J25" s="5" t="s">
        <v>1</v>
      </c>
      <c r="K25" s="5" t="s">
        <v>0</v>
      </c>
      <c r="L25" s="5" t="s">
        <v>15</v>
      </c>
      <c r="M25" s="5" t="s">
        <v>13</v>
      </c>
      <c r="N25" s="5" t="s">
        <v>0</v>
      </c>
      <c r="O25" s="5" t="s">
        <v>13</v>
      </c>
    </row>
    <row r="26" spans="1:15">
      <c r="A26" s="4">
        <v>24</v>
      </c>
      <c r="B26" s="11"/>
      <c r="C26" s="14"/>
      <c r="D26" s="15"/>
      <c r="E26" s="15"/>
      <c r="F26" s="15"/>
      <c r="G26" s="15"/>
      <c r="H26" s="16"/>
      <c r="J26" s="5" t="s">
        <v>1</v>
      </c>
      <c r="K26" s="5" t="s">
        <v>1</v>
      </c>
      <c r="L26" s="5" t="s">
        <v>1</v>
      </c>
      <c r="M26" s="5" t="s">
        <v>0</v>
      </c>
      <c r="N26" s="5" t="s">
        <v>1</v>
      </c>
      <c r="O26" s="5" t="s">
        <v>0</v>
      </c>
    </row>
    <row r="27" spans="1:15">
      <c r="A27" s="4">
        <v>25</v>
      </c>
      <c r="B27" s="11"/>
      <c r="C27" s="14"/>
      <c r="D27" s="15"/>
      <c r="E27" s="15"/>
      <c r="F27" s="15"/>
      <c r="G27" s="15"/>
      <c r="H27" s="16"/>
      <c r="J27" s="5" t="s">
        <v>1</v>
      </c>
      <c r="K27" s="5" t="s">
        <v>1</v>
      </c>
      <c r="L27" s="5" t="s">
        <v>0</v>
      </c>
      <c r="M27" s="5" t="s">
        <v>3</v>
      </c>
      <c r="N27" s="5" t="s">
        <v>3</v>
      </c>
      <c r="O27" s="5" t="s">
        <v>4</v>
      </c>
    </row>
    <row r="28" spans="1:15">
      <c r="A28" s="4">
        <v>26</v>
      </c>
      <c r="B28" s="11"/>
      <c r="C28" s="14"/>
      <c r="D28" s="15"/>
      <c r="E28" s="15"/>
      <c r="F28" s="15"/>
      <c r="G28" s="15"/>
      <c r="H28" s="16"/>
      <c r="J28" s="5" t="s">
        <v>1</v>
      </c>
      <c r="K28" s="5" t="s">
        <v>1</v>
      </c>
      <c r="L28" s="5" t="s">
        <v>1</v>
      </c>
      <c r="M28" s="5" t="s">
        <v>0</v>
      </c>
      <c r="N28" s="5" t="s">
        <v>1</v>
      </c>
      <c r="O28" s="5" t="s">
        <v>13</v>
      </c>
    </row>
    <row r="29" spans="1:15">
      <c r="A29" s="4">
        <v>27</v>
      </c>
      <c r="B29" s="11"/>
      <c r="C29" s="14"/>
      <c r="D29" s="15"/>
      <c r="E29" s="15"/>
      <c r="F29" s="15"/>
      <c r="G29" s="15"/>
      <c r="H29" s="16"/>
      <c r="J29" s="5" t="s">
        <v>15</v>
      </c>
      <c r="K29" s="5" t="s">
        <v>0</v>
      </c>
      <c r="L29" s="5" t="s">
        <v>15</v>
      </c>
      <c r="M29" s="5" t="s">
        <v>0</v>
      </c>
      <c r="N29" s="5" t="s">
        <v>0</v>
      </c>
      <c r="O29" s="5" t="s">
        <v>13</v>
      </c>
    </row>
    <row r="30" spans="1:15">
      <c r="A30" s="4">
        <v>28</v>
      </c>
      <c r="B30" s="11"/>
      <c r="C30" s="14"/>
      <c r="D30" s="15"/>
      <c r="E30" s="15"/>
      <c r="F30" s="15"/>
      <c r="G30" s="15"/>
      <c r="H30" s="16"/>
      <c r="J30" s="5" t="s">
        <v>15</v>
      </c>
      <c r="K30" s="5" t="s">
        <v>1</v>
      </c>
      <c r="L30" s="5" t="s">
        <v>1</v>
      </c>
      <c r="M30" s="5" t="s">
        <v>0</v>
      </c>
      <c r="N30" s="5" t="s">
        <v>1</v>
      </c>
      <c r="O30" s="5" t="s">
        <v>0</v>
      </c>
    </row>
    <row r="31" spans="1:15">
      <c r="A31" s="4">
        <v>30</v>
      </c>
      <c r="B31" s="11"/>
      <c r="C31" s="17"/>
      <c r="D31" s="18"/>
      <c r="E31" s="18"/>
      <c r="F31" s="18"/>
      <c r="G31" s="18"/>
      <c r="H31" s="19"/>
      <c r="J31" s="5" t="s">
        <v>1</v>
      </c>
      <c r="K31" s="5" t="s">
        <v>0</v>
      </c>
      <c r="L31" s="5" t="s">
        <v>1</v>
      </c>
      <c r="M31" s="5" t="s">
        <v>0</v>
      </c>
      <c r="N31" s="5" t="s">
        <v>0</v>
      </c>
      <c r="O31" s="5" t="s">
        <v>13</v>
      </c>
    </row>
    <row r="33" spans="1:15">
      <c r="A33" t="s">
        <v>45</v>
      </c>
    </row>
    <row r="34" spans="1:15">
      <c r="A34" s="3" t="s">
        <v>18</v>
      </c>
      <c r="B34" s="11"/>
      <c r="C34" s="5">
        <f>COUNTIF(C3:C31,"S")</f>
        <v>15</v>
      </c>
      <c r="D34" s="5">
        <f>COUNTIF(D3:D31,"S")</f>
        <v>7</v>
      </c>
      <c r="E34" s="5">
        <f>COUNTIF(E3:E31,"S")</f>
        <v>3</v>
      </c>
      <c r="F34" s="5">
        <f>COUNTIF(F3:F31,"S")</f>
        <v>0</v>
      </c>
      <c r="G34" s="5">
        <v>6.5</v>
      </c>
      <c r="H34" s="5">
        <f>COUNTIF(H3:H31,"S")</f>
        <v>0</v>
      </c>
      <c r="J34" s="5">
        <f>COUNTIF(J3:J31,"S")</f>
        <v>12</v>
      </c>
      <c r="K34" s="5">
        <f t="shared" ref="K34:O34" si="0">COUNTIF(K3:K31,"S")</f>
        <v>2</v>
      </c>
      <c r="L34" s="5">
        <f t="shared" si="0"/>
        <v>8</v>
      </c>
      <c r="M34" s="5">
        <f t="shared" si="0"/>
        <v>1</v>
      </c>
      <c r="N34" s="5">
        <f t="shared" si="0"/>
        <v>1</v>
      </c>
      <c r="O34" s="5">
        <f t="shared" si="0"/>
        <v>0</v>
      </c>
    </row>
    <row r="35" spans="1:15">
      <c r="A35" s="3" t="s">
        <v>20</v>
      </c>
      <c r="B35" s="11"/>
      <c r="C35" s="5">
        <f>COUNTIF(C3:C31,"A")</f>
        <v>5</v>
      </c>
      <c r="D35" s="5">
        <f>COUNTIF(D3:D31,"A")</f>
        <v>13</v>
      </c>
      <c r="E35" s="5">
        <f>COUNTIF(E3:E31,"A")</f>
        <v>10</v>
      </c>
      <c r="F35" s="5">
        <f>COUNTIF(F3:F31,"A")</f>
        <v>8</v>
      </c>
      <c r="G35" s="5">
        <v>7.5</v>
      </c>
      <c r="H35" s="5">
        <f>COUNTIF(H3:H31,"A")</f>
        <v>0</v>
      </c>
      <c r="J35" s="5">
        <f>COUNTIF(J3:J31,"A")</f>
        <v>8</v>
      </c>
      <c r="K35" s="5">
        <f t="shared" ref="K35:O35" si="1">COUNTIF(K3:K31,"A")</f>
        <v>14</v>
      </c>
      <c r="L35" s="5">
        <f t="shared" si="1"/>
        <v>11</v>
      </c>
      <c r="M35" s="5">
        <f t="shared" si="1"/>
        <v>5</v>
      </c>
      <c r="N35" s="5">
        <f t="shared" si="1"/>
        <v>12</v>
      </c>
      <c r="O35" s="5">
        <f t="shared" si="1"/>
        <v>3</v>
      </c>
    </row>
    <row r="36" spans="1:15">
      <c r="A36" s="3" t="s">
        <v>22</v>
      </c>
      <c r="B36" s="11"/>
      <c r="C36" s="3">
        <f t="shared" ref="C36:H36" si="2">COUNTIF(C3:C31,"B")</f>
        <v>0</v>
      </c>
      <c r="D36" s="3">
        <f t="shared" si="2"/>
        <v>0</v>
      </c>
      <c r="E36" s="3">
        <f t="shared" si="2"/>
        <v>7</v>
      </c>
      <c r="F36" s="3">
        <f t="shared" si="2"/>
        <v>11</v>
      </c>
      <c r="G36" s="3">
        <f t="shared" si="2"/>
        <v>2</v>
      </c>
      <c r="H36" s="3">
        <f t="shared" si="2"/>
        <v>6</v>
      </c>
      <c r="J36" s="3">
        <f>COUNTIF(J3:J31,"B")</f>
        <v>0</v>
      </c>
      <c r="K36" s="3">
        <f t="shared" ref="K36:O36" si="3">COUNTIF(K3:K31,"B")</f>
        <v>4</v>
      </c>
      <c r="L36" s="3">
        <f t="shared" si="3"/>
        <v>1</v>
      </c>
      <c r="M36" s="3">
        <f t="shared" si="3"/>
        <v>13</v>
      </c>
      <c r="N36" s="3">
        <f t="shared" si="3"/>
        <v>7</v>
      </c>
      <c r="O36" s="3">
        <f t="shared" si="3"/>
        <v>9</v>
      </c>
    </row>
    <row r="37" spans="1:15">
      <c r="A37" s="3" t="s">
        <v>24</v>
      </c>
      <c r="B37" s="11"/>
      <c r="C37" s="3">
        <f t="shared" ref="C37:H37" si="4">COUNTIF(C3:C31,"C")</f>
        <v>0</v>
      </c>
      <c r="D37" s="3">
        <f t="shared" si="4"/>
        <v>0</v>
      </c>
      <c r="E37" s="3">
        <f t="shared" si="4"/>
        <v>0</v>
      </c>
      <c r="F37" s="3">
        <f t="shared" si="4"/>
        <v>1</v>
      </c>
      <c r="G37" s="3">
        <f t="shared" si="4"/>
        <v>4</v>
      </c>
      <c r="H37" s="3">
        <f t="shared" si="4"/>
        <v>11</v>
      </c>
      <c r="J37" s="3">
        <f>COUNTIF(J3:J31,"C")</f>
        <v>0</v>
      </c>
      <c r="K37" s="3">
        <f t="shared" ref="K37:O37" si="5">COUNTIF(K3:K31,"C")</f>
        <v>0</v>
      </c>
      <c r="L37" s="3">
        <f t="shared" si="5"/>
        <v>0</v>
      </c>
      <c r="M37" s="3">
        <f t="shared" si="5"/>
        <v>1</v>
      </c>
      <c r="N37" s="3">
        <f t="shared" si="5"/>
        <v>0</v>
      </c>
      <c r="O37" s="3">
        <f t="shared" si="5"/>
        <v>8</v>
      </c>
    </row>
    <row r="38" spans="1:15">
      <c r="A38" s="3" t="s">
        <v>25</v>
      </c>
      <c r="B38" s="11"/>
      <c r="C38" s="3">
        <f t="shared" ref="C38:H38" si="6">COUNTIF(C3:C31,"D")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2</v>
      </c>
      <c r="J38" s="3">
        <f>COUNTIF(J3:J31,"D")</f>
        <v>0</v>
      </c>
      <c r="K38" s="3">
        <f t="shared" ref="K38:O38" si="7">COUNTIF(K3:K31,"D")</f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</row>
    <row r="39" spans="1:15">
      <c r="A39" s="3" t="s">
        <v>26</v>
      </c>
      <c r="B39" s="11"/>
      <c r="C39" s="3">
        <f>COUNTIF(C3:C31,"F")</f>
        <v>0</v>
      </c>
      <c r="D39" s="3">
        <f t="shared" ref="D39:H39" si="8">COUNTIF(D3:D31,"F")</f>
        <v>0</v>
      </c>
      <c r="E39" s="3">
        <f t="shared" si="8"/>
        <v>0</v>
      </c>
      <c r="F39" s="3">
        <f t="shared" si="8"/>
        <v>0</v>
      </c>
      <c r="G39" s="3">
        <f t="shared" si="8"/>
        <v>0</v>
      </c>
      <c r="H39" s="3">
        <f t="shared" si="8"/>
        <v>1</v>
      </c>
      <c r="J39" s="3">
        <f>COUNTIF(J3:J31,"F")</f>
        <v>0</v>
      </c>
      <c r="K39" s="3">
        <f t="shared" ref="K39:O39" si="9">COUNTIF(K3:K31,"F")</f>
        <v>0</v>
      </c>
      <c r="L39" s="3">
        <f t="shared" si="9"/>
        <v>0</v>
      </c>
      <c r="M39" s="3">
        <f t="shared" si="9"/>
        <v>0</v>
      </c>
      <c r="N39" s="3">
        <f t="shared" si="9"/>
        <v>0</v>
      </c>
      <c r="O39" s="3">
        <f t="shared" si="9"/>
        <v>0</v>
      </c>
    </row>
    <row r="40" spans="1:15">
      <c r="A40" s="4" t="s">
        <v>31</v>
      </c>
      <c r="B40" s="11"/>
      <c r="C40" s="3">
        <f>SUM(C34:C39)</f>
        <v>20</v>
      </c>
      <c r="D40" s="3">
        <f t="shared" ref="D40:H40" si="10">SUM(D34:D39)</f>
        <v>20</v>
      </c>
      <c r="E40" s="3">
        <f t="shared" si="10"/>
        <v>20</v>
      </c>
      <c r="F40" s="3">
        <f t="shared" si="10"/>
        <v>20</v>
      </c>
      <c r="G40" s="3">
        <f t="shared" si="10"/>
        <v>20</v>
      </c>
      <c r="H40" s="3">
        <f t="shared" si="10"/>
        <v>20</v>
      </c>
      <c r="I40" s="9"/>
      <c r="J40" s="3">
        <f>SUM(J34:J39)</f>
        <v>20</v>
      </c>
      <c r="K40" s="3">
        <f t="shared" ref="K40" si="11">SUM(K34:K39)</f>
        <v>20</v>
      </c>
      <c r="L40" s="3">
        <f t="shared" ref="L40" si="12">SUM(L34:L39)</f>
        <v>20</v>
      </c>
      <c r="M40" s="3">
        <f t="shared" ref="M40" si="13">SUM(M34:M39)</f>
        <v>20</v>
      </c>
      <c r="N40" s="3">
        <f t="shared" ref="N40" si="14">SUM(N34:N39)</f>
        <v>20</v>
      </c>
      <c r="O40" s="3">
        <f t="shared" ref="O40" si="15">SUM(O34:O39)</f>
        <v>20</v>
      </c>
    </row>
    <row r="42" spans="1:15">
      <c r="A42" s="13" t="s">
        <v>47</v>
      </c>
    </row>
    <row r="43" spans="1:15">
      <c r="A43" s="3" t="s">
        <v>18</v>
      </c>
      <c r="C43" s="5">
        <f>COUNTIF(C3:C5,"S")+COUNTIF(C8:C9,"S")+COUNTIF(C11,"S")+COUNTIF(C13:C14,"S")+COUNTIF(C17,"S")</f>
        <v>7</v>
      </c>
      <c r="D43" s="5">
        <f t="shared" ref="D43:G43" si="16">COUNTIF(D3:D5,"S")+COUNTIF(D8:D9,"S")+COUNTIF(D11,"S")+COUNTIF(D13:D14,"S")+COUNTIF(D17,"S")</f>
        <v>3</v>
      </c>
      <c r="E43" s="5">
        <f t="shared" si="16"/>
        <v>1</v>
      </c>
      <c r="F43" s="5">
        <f t="shared" si="16"/>
        <v>0</v>
      </c>
      <c r="G43" s="5">
        <f t="shared" si="16"/>
        <v>3</v>
      </c>
      <c r="H43" s="5">
        <f>COUNTIF(H3:H5,"S")+COUNTIF(H8:H9,"S")+COUNTIF(H11,"S")+COUNTIF(H13:H14,"S")+COUNTIF(H17,"S")</f>
        <v>0</v>
      </c>
      <c r="J43" s="5">
        <f>COUNTIF(J23:J31,"S")</f>
        <v>4</v>
      </c>
      <c r="K43" s="5">
        <f t="shared" ref="K43:O43" si="17">COUNTIF(K23:K31,"S")</f>
        <v>0</v>
      </c>
      <c r="L43" s="5">
        <f t="shared" si="17"/>
        <v>3</v>
      </c>
      <c r="M43" s="5">
        <f t="shared" si="17"/>
        <v>0</v>
      </c>
      <c r="N43" s="5">
        <f t="shared" si="17"/>
        <v>0</v>
      </c>
      <c r="O43" s="5">
        <f t="shared" si="17"/>
        <v>0</v>
      </c>
    </row>
    <row r="44" spans="1:15">
      <c r="A44" s="3" t="s">
        <v>2</v>
      </c>
      <c r="C44" s="3">
        <f>COUNTIF(C3:C5,"A")+COUNTIF(C8:C9,"A")+COUNTIF(C11,"A")+COUNTIF(C13:C14,"A")++COUNTIF(C16,"A")</f>
        <v>2</v>
      </c>
      <c r="D44" s="3">
        <f t="shared" ref="D44:H44" si="18">COUNTIF(D3:D5,"A")+COUNTIF(D8:D9,"A")+COUNTIF(D11,"A")+COUNTIF(D13:D14,"A")++COUNTIF(D16,"A")</f>
        <v>6</v>
      </c>
      <c r="E44" s="3">
        <f t="shared" si="18"/>
        <v>5</v>
      </c>
      <c r="F44" s="3">
        <f t="shared" si="18"/>
        <v>5</v>
      </c>
      <c r="G44" s="3">
        <f t="shared" si="18"/>
        <v>2</v>
      </c>
      <c r="H44" s="3">
        <f t="shared" si="18"/>
        <v>0</v>
      </c>
      <c r="J44" s="5">
        <f>COUNTIF(J23:J31,"A")</f>
        <v>5</v>
      </c>
      <c r="K44" s="5">
        <f t="shared" ref="K44:O44" si="19">COUNTIF(K23:K31,"A")</f>
        <v>6</v>
      </c>
      <c r="L44" s="5">
        <f t="shared" si="19"/>
        <v>5</v>
      </c>
      <c r="M44" s="5">
        <f t="shared" si="19"/>
        <v>1</v>
      </c>
      <c r="N44" s="5">
        <f t="shared" si="19"/>
        <v>5</v>
      </c>
      <c r="O44" s="5">
        <f t="shared" si="19"/>
        <v>1</v>
      </c>
    </row>
    <row r="45" spans="1:15">
      <c r="A45" s="3" t="s">
        <v>22</v>
      </c>
      <c r="C45" s="3">
        <f>COUNTIF(C3:C5,"B")+COUNTIF(C8:C9,"B")+COUNTIF(C11,"B")+COUNTIF(C13:C14,"B")+COUNTIF(C16,"B")</f>
        <v>0</v>
      </c>
      <c r="D45" s="3">
        <f t="shared" ref="D45:H45" si="20">COUNTIF(D3:D5,"B")+COUNTIF(D8:D9,"B")+COUNTIF(D11,"B")+COUNTIF(D13:D14,"B")+COUNTIF(D16,"B")</f>
        <v>0</v>
      </c>
      <c r="E45" s="3">
        <f t="shared" si="20"/>
        <v>3</v>
      </c>
      <c r="F45" s="3">
        <f t="shared" si="20"/>
        <v>4</v>
      </c>
      <c r="G45" s="3">
        <f t="shared" si="20"/>
        <v>2</v>
      </c>
      <c r="H45" s="3">
        <f t="shared" si="20"/>
        <v>2</v>
      </c>
      <c r="J45" s="5">
        <f>COUNTIF(J23:J31,"b")</f>
        <v>0</v>
      </c>
      <c r="K45" s="5">
        <f t="shared" ref="K45:O45" si="21">COUNTIF(K23:K31,"b")</f>
        <v>3</v>
      </c>
      <c r="L45" s="5">
        <f t="shared" si="21"/>
        <v>1</v>
      </c>
      <c r="M45" s="5">
        <f t="shared" si="21"/>
        <v>7</v>
      </c>
      <c r="N45" s="5">
        <f t="shared" si="21"/>
        <v>4</v>
      </c>
      <c r="O45" s="5">
        <f t="shared" si="21"/>
        <v>4</v>
      </c>
    </row>
    <row r="46" spans="1:15">
      <c r="A46" s="3" t="s">
        <v>24</v>
      </c>
      <c r="C46" s="3">
        <f>COUNTIF(C3:C5,"C")+COUNTIF(C8:C9,"C")+COUNTIF(C11,"C")+COUNTIF(C13:C14,"C")+COUNTIF(C16,"C")</f>
        <v>0</v>
      </c>
      <c r="D46" s="3">
        <f t="shared" ref="D46:H46" si="22">COUNTIF(D3:D5,"C")+COUNTIF(D8:D9,"C")+COUNTIF(D11,"C")+COUNTIF(D13:D14,"C")+COUNTIF(D16,"C")</f>
        <v>0</v>
      </c>
      <c r="E46" s="3">
        <f t="shared" si="22"/>
        <v>0</v>
      </c>
      <c r="F46" s="3">
        <f t="shared" si="22"/>
        <v>0</v>
      </c>
      <c r="G46" s="3">
        <f t="shared" si="22"/>
        <v>2</v>
      </c>
      <c r="H46" s="3">
        <f t="shared" si="22"/>
        <v>6</v>
      </c>
      <c r="J46" s="5">
        <f>COUNTIF(J23:J31,"C")</f>
        <v>0</v>
      </c>
      <c r="K46" s="5">
        <f t="shared" ref="K46:O46" si="23">COUNTIF(K23:K31,"C")</f>
        <v>0</v>
      </c>
      <c r="L46" s="5">
        <f t="shared" si="23"/>
        <v>0</v>
      </c>
      <c r="M46" s="5">
        <f t="shared" si="23"/>
        <v>1</v>
      </c>
      <c r="N46" s="5">
        <f t="shared" si="23"/>
        <v>0</v>
      </c>
      <c r="O46" s="5">
        <f t="shared" si="23"/>
        <v>4</v>
      </c>
    </row>
    <row r="47" spans="1:15">
      <c r="A47" s="3" t="s">
        <v>25</v>
      </c>
      <c r="C47" s="3">
        <f>COUNTIF(C3:C5,"D")+COUNTIF(C8:C9,"D")+COUNTIF(C11,"D")+COUNTIF(C13:C14,"D")+COUNTIF(C16,"D")</f>
        <v>0</v>
      </c>
      <c r="D47" s="3">
        <f t="shared" ref="D47:H47" si="24">COUNTIF(D3:D5,"D")+COUNTIF(D8:D9,"D")+COUNTIF(D11,"D")+COUNTIF(D13:D14,"D")+COUNTIF(D16,"D")</f>
        <v>0</v>
      </c>
      <c r="E47" s="3">
        <f t="shared" si="24"/>
        <v>0</v>
      </c>
      <c r="F47" s="3">
        <f t="shared" si="24"/>
        <v>0</v>
      </c>
      <c r="G47" s="3">
        <f t="shared" si="24"/>
        <v>0</v>
      </c>
      <c r="H47" s="3">
        <f t="shared" si="24"/>
        <v>1</v>
      </c>
      <c r="J47" s="5">
        <f>COUNTIF(J23:J31,"D")</f>
        <v>0</v>
      </c>
      <c r="K47" s="5">
        <f t="shared" ref="K47:O47" si="25">COUNTIF(K23:K31,"D")</f>
        <v>0</v>
      </c>
      <c r="L47" s="5">
        <f t="shared" si="25"/>
        <v>0</v>
      </c>
      <c r="M47" s="5">
        <f t="shared" si="25"/>
        <v>0</v>
      </c>
      <c r="N47" s="5">
        <f t="shared" si="25"/>
        <v>0</v>
      </c>
      <c r="O47" s="5">
        <f t="shared" si="25"/>
        <v>0</v>
      </c>
    </row>
    <row r="48" spans="1:15">
      <c r="A48" s="3" t="s">
        <v>26</v>
      </c>
      <c r="C48" s="3">
        <f>COUNTIF(C3:C5,"F")+COUNTIF(C8:C9,"F")+COUNTIF(C11,"F")+COUNTIF(C13:C14,"F")+COUNTIF(C16,"F")</f>
        <v>0</v>
      </c>
      <c r="D48" s="3">
        <f t="shared" ref="D48:H48" si="26">COUNTIF(D3:D5,"F")+COUNTIF(D8:D9,"F")+COUNTIF(D11,"F")+COUNTIF(D13:D14,"F")+COUNTIF(D16,"F")</f>
        <v>0</v>
      </c>
      <c r="E48" s="3">
        <f t="shared" si="26"/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J48" s="5">
        <f>COUNTIF(J23:J31,"F")</f>
        <v>0</v>
      </c>
      <c r="K48" s="5">
        <f t="shared" ref="K48:O48" si="27">COUNTIF(K23:K31,"F")</f>
        <v>0</v>
      </c>
      <c r="L48" s="5">
        <f t="shared" si="27"/>
        <v>0</v>
      </c>
      <c r="M48" s="5">
        <f t="shared" si="27"/>
        <v>0</v>
      </c>
      <c r="N48" s="5">
        <f t="shared" si="27"/>
        <v>0</v>
      </c>
      <c r="O48" s="5">
        <f t="shared" si="27"/>
        <v>0</v>
      </c>
    </row>
    <row r="49" spans="1:15">
      <c r="A49" s="4" t="s">
        <v>31</v>
      </c>
      <c r="C49" s="3">
        <f>SUM(C43:C48)</f>
        <v>9</v>
      </c>
      <c r="D49" s="3">
        <f t="shared" ref="D49:H49" si="28">SUM(D43:D48)</f>
        <v>9</v>
      </c>
      <c r="E49" s="3">
        <f t="shared" si="28"/>
        <v>9</v>
      </c>
      <c r="F49" s="3">
        <f t="shared" si="28"/>
        <v>9</v>
      </c>
      <c r="G49" s="3">
        <f t="shared" si="28"/>
        <v>9</v>
      </c>
      <c r="H49" s="3">
        <f t="shared" si="28"/>
        <v>9</v>
      </c>
      <c r="J49" s="3">
        <f>SUM(J43:J48)</f>
        <v>9</v>
      </c>
      <c r="K49" s="3">
        <f t="shared" ref="K49:O49" si="29">SUM(K43:K48)</f>
        <v>9</v>
      </c>
      <c r="L49" s="3">
        <f t="shared" si="29"/>
        <v>9</v>
      </c>
      <c r="M49" s="3">
        <f t="shared" si="29"/>
        <v>9</v>
      </c>
      <c r="N49" s="3">
        <f t="shared" si="29"/>
        <v>9</v>
      </c>
      <c r="O49" s="3">
        <f t="shared" si="29"/>
        <v>9</v>
      </c>
    </row>
    <row r="51" spans="1:15">
      <c r="A51" s="13" t="s">
        <v>48</v>
      </c>
    </row>
    <row r="52" spans="1:15">
      <c r="A52" s="3" t="s">
        <v>18</v>
      </c>
      <c r="C52" s="5">
        <f>COUNTIF(C6:C7,"S")+COUNTIF(C10,"S")+COUNTIF(C12,"S")+COUNTIF(C15:C16,"S")+COUNTIF(C18:C22,"S")</f>
        <v>8</v>
      </c>
      <c r="D52" s="5">
        <f t="shared" ref="D52:H52" si="30">COUNTIF(D6:D7,"S")+COUNTIF(D10,"S")+COUNTIF(D12,"S")+COUNTIF(D15:D16,"S")+COUNTIF(D18:D22,"S")</f>
        <v>4</v>
      </c>
      <c r="E52" s="5">
        <f t="shared" si="30"/>
        <v>2</v>
      </c>
      <c r="F52" s="5">
        <f t="shared" si="30"/>
        <v>0</v>
      </c>
      <c r="G52" s="5">
        <v>3.5</v>
      </c>
      <c r="H52" s="5">
        <f t="shared" si="30"/>
        <v>0</v>
      </c>
      <c r="J52" s="5">
        <f>COUNTIF(J6:J7,"S")+COUNTIF(J10,"S")+COUNTIF(J12,"S")+COUNTIF(J15:J16,"S")+COUNTIF(J18:J22,"S")</f>
        <v>8</v>
      </c>
      <c r="K52" s="5">
        <f t="shared" ref="K52:O52" si="31">COUNTIF(K6:K7,"S")+COUNTIF(K10,"S")+COUNTIF(K12,"S")+COUNTIF(K15:K16,"S")+COUNTIF(K18:K22,"S")</f>
        <v>2</v>
      </c>
      <c r="L52" s="5">
        <f t="shared" si="31"/>
        <v>5</v>
      </c>
      <c r="M52" s="5">
        <f t="shared" si="31"/>
        <v>1</v>
      </c>
      <c r="N52" s="5">
        <f t="shared" si="31"/>
        <v>1</v>
      </c>
      <c r="O52" s="5">
        <f t="shared" si="31"/>
        <v>0</v>
      </c>
    </row>
    <row r="53" spans="1:15">
      <c r="A53" s="3" t="s">
        <v>2</v>
      </c>
      <c r="C53" s="3">
        <f>COUNTIF(C6:C7,"A")+COUNTIF(C10,"A")+COUNTIF(C12,"A")+COUNTIF(C15:C16,"A")+COUNTIF(C18:C22,"A")</f>
        <v>3</v>
      </c>
      <c r="D53" s="3">
        <f t="shared" ref="D53:H53" si="32">COUNTIF(D6:D7,"A")+COUNTIF(D10,"A")+COUNTIF(D12,"A")+COUNTIF(D15:D16,"A")+COUNTIF(D18:D22,"A")</f>
        <v>7</v>
      </c>
      <c r="E53" s="3">
        <f t="shared" si="32"/>
        <v>5</v>
      </c>
      <c r="F53" s="3">
        <f t="shared" si="32"/>
        <v>4</v>
      </c>
      <c r="G53" s="3">
        <v>5.5</v>
      </c>
      <c r="H53" s="3">
        <f t="shared" si="32"/>
        <v>0</v>
      </c>
      <c r="J53" s="3">
        <f>COUNTIF(J6:J7,"A")+COUNTIF(J10,"A")+COUNTIF(J12,"A")+COUNTIF(J15:J16,"A")+COUNTIF(J18:J22,"A")</f>
        <v>3</v>
      </c>
      <c r="K53" s="3">
        <f t="shared" ref="K53:O53" si="33">COUNTIF(K6:K7,"A")+COUNTIF(K10,"A")+COUNTIF(K12,"A")+COUNTIF(K15:K16,"A")+COUNTIF(K18:K22,"A")</f>
        <v>8</v>
      </c>
      <c r="L53" s="3">
        <f t="shared" si="33"/>
        <v>6</v>
      </c>
      <c r="M53" s="3">
        <f t="shared" si="33"/>
        <v>4</v>
      </c>
      <c r="N53" s="3">
        <f t="shared" si="33"/>
        <v>7</v>
      </c>
      <c r="O53" s="3">
        <f t="shared" si="33"/>
        <v>2</v>
      </c>
    </row>
    <row r="54" spans="1:15">
      <c r="A54" s="3" t="s">
        <v>22</v>
      </c>
      <c r="C54" s="3">
        <f>COUNTIF(C6:C7,"B")+COUNTIF(C10,"B")+COUNTIF(C12,"B")+COUNTIF(C15:C16,"B")+COUNTIF(C18:C22,"B")</f>
        <v>0</v>
      </c>
      <c r="D54" s="3">
        <f t="shared" ref="D54:H54" si="34">COUNTIF(D6:D7,"B")+COUNTIF(D10,"B")+COUNTIF(D12,"B")+COUNTIF(D15:D16,"B")+COUNTIF(D18:D22,"B")</f>
        <v>0</v>
      </c>
      <c r="E54" s="3">
        <f t="shared" si="34"/>
        <v>4</v>
      </c>
      <c r="F54" s="3">
        <f t="shared" si="34"/>
        <v>6</v>
      </c>
      <c r="G54" s="3">
        <f t="shared" si="34"/>
        <v>0</v>
      </c>
      <c r="H54" s="3">
        <f t="shared" si="34"/>
        <v>4</v>
      </c>
      <c r="J54" s="3">
        <f>COUNTIF(J6:J7,"B")+COUNTIF(J10,"B")+COUNTIF(J12,"B")+COUNTIF(J15:J16,"B")+COUNTIF(J18:J22,"B")</f>
        <v>0</v>
      </c>
      <c r="K54" s="3">
        <f t="shared" ref="K54:O54" si="35">COUNTIF(K6:K7,"B")+COUNTIF(K10,"B")+COUNTIF(K12,"B")+COUNTIF(K15:K16,"B")+COUNTIF(K18:K22,"B")</f>
        <v>1</v>
      </c>
      <c r="L54" s="3">
        <f t="shared" si="35"/>
        <v>0</v>
      </c>
      <c r="M54" s="3">
        <f t="shared" si="35"/>
        <v>6</v>
      </c>
      <c r="N54" s="3">
        <f t="shared" si="35"/>
        <v>3</v>
      </c>
      <c r="O54" s="3">
        <f t="shared" si="35"/>
        <v>5</v>
      </c>
    </row>
    <row r="55" spans="1:15">
      <c r="A55" s="3" t="s">
        <v>24</v>
      </c>
      <c r="C55" s="3">
        <f>COUNTIF(C6:C7,"C")+COUNTIF(C10,"C")+COUNTIF(C12,"C")+COUNTIF(C15:C16,"C")+COUNTIF(C18:C22,"C")</f>
        <v>0</v>
      </c>
      <c r="D55" s="3">
        <f t="shared" ref="D55:H55" si="36">COUNTIF(D6:D7,"C")+COUNTIF(D10,"C")+COUNTIF(D12,"C")+COUNTIF(D15:D16,"C")+COUNTIF(D18:D22,"C")</f>
        <v>0</v>
      </c>
      <c r="E55" s="3">
        <f t="shared" si="36"/>
        <v>0</v>
      </c>
      <c r="F55" s="3">
        <f t="shared" si="36"/>
        <v>1</v>
      </c>
      <c r="G55" s="3">
        <f t="shared" si="36"/>
        <v>2</v>
      </c>
      <c r="H55" s="3">
        <f t="shared" si="36"/>
        <v>6</v>
      </c>
      <c r="J55" s="3">
        <f>COUNTIF(J6:J7,"C")+COUNTIF(J10,"C")+COUNTIF(J12,"C")+COUNTIF(J15:J16,"C")+COUNTIF(J18:J22,"C")</f>
        <v>0</v>
      </c>
      <c r="K55" s="3">
        <f t="shared" ref="K55:O55" si="37">COUNTIF(K6:K7,"C")+COUNTIF(K10,"C")+COUNTIF(K12,"C")+COUNTIF(K15:K16,"C")+COUNTIF(K18:K22,"C")</f>
        <v>0</v>
      </c>
      <c r="L55" s="3">
        <f t="shared" si="37"/>
        <v>0</v>
      </c>
      <c r="M55" s="3">
        <f t="shared" si="37"/>
        <v>0</v>
      </c>
      <c r="N55" s="3">
        <f t="shared" si="37"/>
        <v>0</v>
      </c>
      <c r="O55" s="3">
        <f t="shared" si="37"/>
        <v>4</v>
      </c>
    </row>
    <row r="56" spans="1:15">
      <c r="A56" s="3" t="s">
        <v>25</v>
      </c>
      <c r="C56" s="3">
        <f>COUNTIF(C6:C7,"D")+COUNTIF(C10,"D")+COUNTIF(C12,"D")+COUNTIF(C15:C16,"D")+COUNTIF(C18:C22,"D")</f>
        <v>0</v>
      </c>
      <c r="D56" s="3">
        <f t="shared" ref="D56:H56" si="38">COUNTIF(D6:D7,"D")+COUNTIF(D10,"D")+COUNTIF(D12,"D")+COUNTIF(D15:D16,"D")+COUNTIF(D18:D22,"D")</f>
        <v>0</v>
      </c>
      <c r="E56" s="3">
        <f t="shared" si="38"/>
        <v>0</v>
      </c>
      <c r="F56" s="3">
        <f t="shared" si="38"/>
        <v>0</v>
      </c>
      <c r="G56" s="3">
        <f t="shared" si="38"/>
        <v>0</v>
      </c>
      <c r="H56" s="3">
        <f t="shared" si="38"/>
        <v>1</v>
      </c>
      <c r="J56" s="3">
        <f>COUNTIF(J6:J7,"D")+COUNTIF(J10,"D")+COUNTIF(J12,"D")+COUNTIF(J15:J16,"D")+COUNTIF(J18:J22,"D")</f>
        <v>0</v>
      </c>
      <c r="K56" s="3">
        <f t="shared" ref="K56:O56" si="39">COUNTIF(K6:K7,"D")+COUNTIF(K10,"D")+COUNTIF(K12,"D")+COUNTIF(K15:K16,"D")+COUNTIF(K18:K22,"D")</f>
        <v>0</v>
      </c>
      <c r="L56" s="3">
        <f t="shared" si="39"/>
        <v>0</v>
      </c>
      <c r="M56" s="3">
        <f t="shared" si="39"/>
        <v>0</v>
      </c>
      <c r="N56" s="3">
        <f t="shared" si="39"/>
        <v>0</v>
      </c>
      <c r="O56" s="3">
        <f t="shared" si="39"/>
        <v>0</v>
      </c>
    </row>
    <row r="57" spans="1:15">
      <c r="A57" s="3" t="s">
        <v>26</v>
      </c>
      <c r="C57" s="3">
        <f>COUNTIF(C6:C7,"F")+COUNTIF(C10,"F")+COUNTIF(C12,"F")+COUNTIF(C15:C16,"F")+COUNTIF(C18:C22,"F")</f>
        <v>0</v>
      </c>
      <c r="D57" s="3">
        <f t="shared" ref="D57:H57" si="40">COUNTIF(D6:D7,"F")+COUNTIF(D10,"F")+COUNTIF(D12,"F")+COUNTIF(D15:D16,"F")+COUNTIF(D18:D22,"F")</f>
        <v>0</v>
      </c>
      <c r="E57" s="3">
        <f t="shared" si="40"/>
        <v>0</v>
      </c>
      <c r="F57" s="3">
        <f t="shared" si="40"/>
        <v>0</v>
      </c>
      <c r="G57" s="3">
        <f t="shared" si="40"/>
        <v>0</v>
      </c>
      <c r="H57" s="3">
        <f t="shared" si="40"/>
        <v>0</v>
      </c>
      <c r="J57" s="3">
        <f>COUNTIF(J6:J7,"F")+COUNTIF(J10,"F")+COUNTIF(J12,"F")+COUNTIF(J15:J16,"F")+COUNTIF(J18:J22,"F")</f>
        <v>0</v>
      </c>
      <c r="K57" s="3">
        <f t="shared" ref="K57:O57" si="41">COUNTIF(K6:K7,"F")+COUNTIF(K10,"F")+COUNTIF(K12,"F")+COUNTIF(K15:K16,"F")+COUNTIF(K18:K22,"F")</f>
        <v>0</v>
      </c>
      <c r="L57" s="3">
        <f t="shared" si="41"/>
        <v>0</v>
      </c>
      <c r="M57" s="3">
        <f t="shared" si="41"/>
        <v>0</v>
      </c>
      <c r="N57" s="3">
        <f t="shared" si="41"/>
        <v>0</v>
      </c>
      <c r="O57" s="3">
        <f t="shared" si="41"/>
        <v>0</v>
      </c>
    </row>
    <row r="58" spans="1:15">
      <c r="A58" s="4" t="s">
        <v>31</v>
      </c>
      <c r="C58" s="3">
        <f>SUM(C52:C57)</f>
        <v>11</v>
      </c>
      <c r="D58" s="3">
        <f t="shared" ref="D58:H58" si="42">SUM(D52:D57)</f>
        <v>11</v>
      </c>
      <c r="E58" s="3">
        <f t="shared" si="42"/>
        <v>11</v>
      </c>
      <c r="F58" s="3">
        <f t="shared" si="42"/>
        <v>11</v>
      </c>
      <c r="G58" s="3">
        <f t="shared" si="42"/>
        <v>11</v>
      </c>
      <c r="H58" s="3">
        <f t="shared" si="42"/>
        <v>11</v>
      </c>
      <c r="J58" s="3">
        <f>SUM(J52:J57)</f>
        <v>11</v>
      </c>
      <c r="K58" s="3">
        <f t="shared" ref="K58:O58" si="43">SUM(K52:K57)</f>
        <v>11</v>
      </c>
      <c r="L58" s="3">
        <f t="shared" si="43"/>
        <v>11</v>
      </c>
      <c r="M58" s="3">
        <f t="shared" si="43"/>
        <v>11</v>
      </c>
      <c r="N58" s="3">
        <f t="shared" si="43"/>
        <v>11</v>
      </c>
      <c r="O58" s="3">
        <f t="shared" si="43"/>
        <v>11</v>
      </c>
    </row>
    <row r="60" spans="1:15">
      <c r="A60" s="13" t="s">
        <v>49</v>
      </c>
    </row>
    <row r="61" spans="1:15">
      <c r="A61" s="13"/>
      <c r="C61" s="3" t="s">
        <v>39</v>
      </c>
      <c r="D61" s="3" t="s">
        <v>40</v>
      </c>
      <c r="E61" s="3" t="s">
        <v>41</v>
      </c>
      <c r="F61" s="3" t="s">
        <v>42</v>
      </c>
      <c r="G61" s="3" t="s">
        <v>43</v>
      </c>
      <c r="H61" s="3" t="s">
        <v>44</v>
      </c>
    </row>
    <row r="62" spans="1:15">
      <c r="B62" s="3" t="s">
        <v>18</v>
      </c>
      <c r="C62" s="3">
        <f>C43+J43+(C52+J52)/2</f>
        <v>19</v>
      </c>
      <c r="D62" s="3">
        <f t="shared" ref="D62:H67" si="44">D43+K43+(D52+K52)/2</f>
        <v>6</v>
      </c>
      <c r="E62" s="3">
        <f t="shared" si="44"/>
        <v>7.5</v>
      </c>
      <c r="F62" s="3">
        <f t="shared" si="44"/>
        <v>0.5</v>
      </c>
      <c r="G62" s="3">
        <f t="shared" si="44"/>
        <v>5.25</v>
      </c>
      <c r="H62" s="3">
        <f t="shared" si="44"/>
        <v>0</v>
      </c>
    </row>
    <row r="63" spans="1:15">
      <c r="B63" s="3" t="s">
        <v>2</v>
      </c>
      <c r="C63" s="3">
        <f t="shared" ref="C63:C67" si="45">C44+J44+(C53+J53)/2</f>
        <v>10</v>
      </c>
      <c r="D63" s="3">
        <f t="shared" si="44"/>
        <v>19.5</v>
      </c>
      <c r="E63" s="3">
        <f t="shared" si="44"/>
        <v>15.5</v>
      </c>
      <c r="F63" s="3">
        <f t="shared" si="44"/>
        <v>10</v>
      </c>
      <c r="G63" s="3">
        <f t="shared" si="44"/>
        <v>13.25</v>
      </c>
      <c r="H63" s="3">
        <f t="shared" si="44"/>
        <v>2</v>
      </c>
    </row>
    <row r="64" spans="1:15">
      <c r="B64" s="3" t="s">
        <v>22</v>
      </c>
      <c r="C64" s="3">
        <f t="shared" si="45"/>
        <v>0</v>
      </c>
      <c r="D64" s="3">
        <f t="shared" si="44"/>
        <v>3.5</v>
      </c>
      <c r="E64" s="3">
        <f t="shared" si="44"/>
        <v>6</v>
      </c>
      <c r="F64" s="3">
        <f t="shared" si="44"/>
        <v>17</v>
      </c>
      <c r="G64" s="3">
        <f t="shared" si="44"/>
        <v>7.5</v>
      </c>
      <c r="H64" s="3">
        <f t="shared" si="44"/>
        <v>10.5</v>
      </c>
    </row>
    <row r="65" spans="2:8">
      <c r="B65" s="3" t="s">
        <v>24</v>
      </c>
      <c r="C65" s="3">
        <f t="shared" si="45"/>
        <v>0</v>
      </c>
      <c r="D65" s="3">
        <f t="shared" si="44"/>
        <v>0</v>
      </c>
      <c r="E65" s="3">
        <f t="shared" si="44"/>
        <v>0</v>
      </c>
      <c r="F65" s="3">
        <f t="shared" si="44"/>
        <v>1.5</v>
      </c>
      <c r="G65" s="3">
        <f t="shared" si="44"/>
        <v>3</v>
      </c>
      <c r="H65" s="3">
        <f t="shared" si="44"/>
        <v>15</v>
      </c>
    </row>
    <row r="66" spans="2:8">
      <c r="B66" s="3" t="s">
        <v>25</v>
      </c>
      <c r="C66" s="3">
        <f t="shared" si="45"/>
        <v>0</v>
      </c>
      <c r="D66" s="3">
        <f t="shared" si="44"/>
        <v>0</v>
      </c>
      <c r="E66" s="3">
        <f t="shared" si="44"/>
        <v>0</v>
      </c>
      <c r="F66" s="3">
        <f t="shared" si="44"/>
        <v>0</v>
      </c>
      <c r="G66" s="3">
        <f t="shared" si="44"/>
        <v>0</v>
      </c>
      <c r="H66" s="3">
        <f t="shared" si="44"/>
        <v>1.5</v>
      </c>
    </row>
    <row r="67" spans="2:8">
      <c r="B67" s="3" t="s">
        <v>26</v>
      </c>
      <c r="C67" s="3">
        <f t="shared" si="45"/>
        <v>0</v>
      </c>
      <c r="D67" s="3">
        <f t="shared" si="44"/>
        <v>0</v>
      </c>
      <c r="E67" s="3">
        <f t="shared" si="44"/>
        <v>0</v>
      </c>
      <c r="F67" s="3">
        <f t="shared" si="44"/>
        <v>0</v>
      </c>
      <c r="G67" s="3">
        <f t="shared" si="44"/>
        <v>0</v>
      </c>
      <c r="H67" s="3">
        <f t="shared" si="44"/>
        <v>0</v>
      </c>
    </row>
    <row r="68" spans="2:8">
      <c r="B68" s="4" t="s">
        <v>31</v>
      </c>
      <c r="C68" s="3">
        <f>SUM(C62:C67)</f>
        <v>29</v>
      </c>
      <c r="D68" s="3">
        <f t="shared" ref="D68:H68" si="46">SUM(D62:D67)</f>
        <v>29</v>
      </c>
      <c r="E68" s="3">
        <f t="shared" si="46"/>
        <v>29</v>
      </c>
      <c r="F68" s="3">
        <f t="shared" si="46"/>
        <v>29</v>
      </c>
      <c r="G68" s="3">
        <f t="shared" si="46"/>
        <v>29</v>
      </c>
      <c r="H68" s="3">
        <f t="shared" si="46"/>
        <v>29</v>
      </c>
    </row>
    <row r="70" spans="2:8">
      <c r="B70" t="s">
        <v>51</v>
      </c>
    </row>
    <row r="71" spans="2:8">
      <c r="B71" t="s">
        <v>50</v>
      </c>
    </row>
  </sheetData>
  <phoneticPr fontId="2"/>
  <pageMargins left="0.79000000000000015" right="0.79000000000000015" top="0.98" bottom="0.98" header="0.51" footer="0.5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Goto</cp:lastModifiedBy>
  <cp:lastPrinted>2013-01-31T04:21:41Z</cp:lastPrinted>
  <dcterms:created xsi:type="dcterms:W3CDTF">2013-01-25T07:08:52Z</dcterms:created>
  <dcterms:modified xsi:type="dcterms:W3CDTF">2013-05-08T10:52:31Z</dcterms:modified>
</cp:coreProperties>
</file>